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preever la informacion del talento humano  vladimir\trabajos de excel taller n 2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Tabla2[[#Headers],[#Data]]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K13" i="1"/>
  <c r="J13" i="1"/>
  <c r="I13" i="1"/>
  <c r="K12" i="1"/>
  <c r="J12" i="1"/>
  <c r="I12" i="1"/>
  <c r="J11" i="1"/>
  <c r="K11" i="1"/>
  <c r="I11" i="1"/>
  <c r="K10" i="1"/>
  <c r="J10" i="1"/>
  <c r="I10" i="1"/>
  <c r="K9" i="1"/>
  <c r="J9" i="1"/>
  <c r="I9" i="1"/>
  <c r="K8" i="1"/>
  <c r="J8" i="1"/>
  <c r="I8" i="1"/>
  <c r="F2" i="1"/>
  <c r="F3" i="1"/>
  <c r="F4" i="1"/>
  <c r="F5" i="1"/>
  <c r="F6" i="1"/>
  <c r="D2" i="1"/>
  <c r="E2" i="1"/>
  <c r="E3" i="1"/>
  <c r="E4" i="1"/>
  <c r="E5" i="1"/>
  <c r="E6" i="1"/>
  <c r="D3" i="1"/>
  <c r="D4" i="1"/>
  <c r="D5" i="1"/>
  <c r="D6" i="1"/>
  <c r="H7" i="3" l="1"/>
  <c r="F7" i="3"/>
  <c r="D7" i="3"/>
  <c r="C7" i="3"/>
  <c r="G3" i="3"/>
  <c r="I3" i="3" s="1"/>
  <c r="G5" i="3"/>
  <c r="I5" i="3" s="1"/>
  <c r="G2" i="3"/>
  <c r="E3" i="3"/>
  <c r="E4" i="3"/>
  <c r="G4" i="3" s="1"/>
  <c r="I4" i="3" s="1"/>
  <c r="E5" i="3"/>
  <c r="E6" i="3"/>
  <c r="G6" i="3" s="1"/>
  <c r="I6" i="3" s="1"/>
  <c r="E2" i="3"/>
  <c r="E7" i="3" s="1"/>
  <c r="G7" i="3" l="1"/>
  <c r="I2" i="3"/>
  <c r="I7" i="3" s="1"/>
</calcChain>
</file>

<file path=xl/sharedStrings.xml><?xml version="1.0" encoding="utf-8"?>
<sst xmlns="http://schemas.openxmlformats.org/spreadsheetml/2006/main" count="102" uniqueCount="67">
  <si>
    <t>NOMBRE</t>
  </si>
  <si>
    <t>APELLIDO</t>
  </si>
  <si>
    <t>BANCO PATROCINADOR</t>
  </si>
  <si>
    <t>EDAD</t>
  </si>
  <si>
    <t>INGRESOS</t>
  </si>
  <si>
    <t>EGRESOS</t>
  </si>
  <si>
    <t>SALARIO ESPERADO</t>
  </si>
  <si>
    <t>C.C O T.I</t>
  </si>
  <si>
    <t xml:space="preserve">Camila </t>
  </si>
  <si>
    <t>Gallego</t>
  </si>
  <si>
    <t>bancolombia</t>
  </si>
  <si>
    <t xml:space="preserve">Alejandra </t>
  </si>
  <si>
    <t>Aguirre</t>
  </si>
  <si>
    <t>Juan Esteban</t>
  </si>
  <si>
    <t>Lopez</t>
  </si>
  <si>
    <t xml:space="preserve">Angie </t>
  </si>
  <si>
    <t>Valencia</t>
  </si>
  <si>
    <t xml:space="preserve">Sirley </t>
  </si>
  <si>
    <t>Figueroa</t>
  </si>
  <si>
    <t>NOMBRE MADRE</t>
  </si>
  <si>
    <t>NOMRE PADRE</t>
  </si>
  <si>
    <t>COLOR FAVORITO</t>
  </si>
  <si>
    <t>MUSICA PREFERIDA</t>
  </si>
  <si>
    <t>LUGAR DE NACIMIENTO</t>
  </si>
  <si>
    <t>PROYECTO DE VIDA</t>
  </si>
  <si>
    <t xml:space="preserve">Gallego </t>
  </si>
  <si>
    <t>Martha Acosta</t>
  </si>
  <si>
    <t>Antonio Gallego</t>
  </si>
  <si>
    <t>Azul</t>
  </si>
  <si>
    <t xml:space="preserve">Paula  Andrea Gonzalez </t>
  </si>
  <si>
    <t>Reggueton</t>
  </si>
  <si>
    <t>Medellín</t>
  </si>
  <si>
    <t xml:space="preserve">Elkin Javier Aguirre </t>
  </si>
  <si>
    <t xml:space="preserve">verde jade </t>
  </si>
  <si>
    <t xml:space="preserve">pop </t>
  </si>
  <si>
    <t xml:space="preserve">Psicología </t>
  </si>
  <si>
    <t>Alina Becerra</t>
  </si>
  <si>
    <t>Edward Valencia</t>
  </si>
  <si>
    <t>Rojo</t>
  </si>
  <si>
    <t>Salsa romantica</t>
  </si>
  <si>
    <t>Psicología organizacional</t>
  </si>
  <si>
    <t>lopez</t>
  </si>
  <si>
    <t>María Angelica Hoyos</t>
  </si>
  <si>
    <t>Horacio Lopez</t>
  </si>
  <si>
    <t>Verde</t>
  </si>
  <si>
    <t>San Carlos (Antioquia)</t>
  </si>
  <si>
    <t>Gradiuado de Tec G.H</t>
  </si>
  <si>
    <t>Rigoberto Figueroa</t>
  </si>
  <si>
    <t>Leonilde Baez</t>
  </si>
  <si>
    <t xml:space="preserve">MUSICA PREFERIDA </t>
  </si>
  <si>
    <t xml:space="preserve">PROYECTO DE VIDA </t>
  </si>
  <si>
    <t xml:space="preserve">VALOR DIA TRABAJADO </t>
  </si>
  <si>
    <t>NUMERO DE DIAS TRABAJADOS</t>
  </si>
  <si>
    <t xml:space="preserve">TOTAL PAGAR </t>
  </si>
  <si>
    <t xml:space="preserve">DESCUENTOS </t>
  </si>
  <si>
    <t>TOTAL</t>
  </si>
  <si>
    <t xml:space="preserve">DIVIDIO </t>
  </si>
  <si>
    <t xml:space="preserve">AUTO SUMA </t>
  </si>
  <si>
    <t>TOTAL2</t>
  </si>
  <si>
    <t>Graduado de Tec G.H</t>
  </si>
  <si>
    <t xml:space="preserve">SUMA </t>
  </si>
  <si>
    <t xml:space="preserve">CONTARSI </t>
  </si>
  <si>
    <t xml:space="preserve">MAX </t>
  </si>
  <si>
    <t xml:space="preserve">PROMEDIO </t>
  </si>
  <si>
    <t xml:space="preserve">CONCATENAR </t>
  </si>
  <si>
    <t>SI</t>
  </si>
  <si>
    <t xml:space="preserve">IGUAL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</si>
</sst>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3" borderId="1" xfId="1" applyFont="1" applyFill="1" applyBorder="1"/>
    <xf numFmtId="0" fontId="5" fillId="4" borderId="10" xfId="0" applyFont="1" applyFill="1" applyBorder="1"/>
    <xf numFmtId="0" fontId="3" fillId="5" borderId="0" xfId="0" applyFont="1" applyFill="1"/>
    <xf numFmtId="0" fontId="3" fillId="4" borderId="10" xfId="0" applyFont="1" applyFill="1" applyBorder="1"/>
    <xf numFmtId="3" fontId="6" fillId="0" borderId="0" xfId="0" applyNumberFormat="1" applyFont="1"/>
    <xf numFmtId="0" fontId="6" fillId="0" borderId="0" xfId="0" applyFont="1"/>
  </cellXfs>
  <cellStyles count="2">
    <cellStyle name="Buena" xfId="1" builtinId="26"/>
    <cellStyle name="Normal" xfId="0" builtinId="0"/>
  </cellStyles>
  <dxfs count="50">
    <dxf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bgColor rgb="FF00B0F0"/>
        </patternFill>
      </fill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F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762000</xdr:colOff>
      <xdr:row>7</xdr:row>
      <xdr:rowOff>57150</xdr:rowOff>
    </xdr:from>
    <xdr:to>
      <xdr:col>7</xdr:col>
      <xdr:colOff>962025</xdr:colOff>
      <xdr:row>7</xdr:row>
      <xdr:rowOff>161925</xdr:rowOff>
    </xdr:to>
    <xdr:sp macro="" textlink="">
      <xdr:nvSpPr>
        <xdr:cNvPr id="2" name="Flecha derecha 1"/>
        <xdr:cNvSpPr/>
      </xdr:nvSpPr>
      <xdr:spPr>
        <a:xfrm>
          <a:off x="7839075" y="1390650"/>
          <a:ext cx="200025" cy="10477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771525</xdr:colOff>
      <xdr:row>8</xdr:row>
      <xdr:rowOff>76200</xdr:rowOff>
    </xdr:from>
    <xdr:to>
      <xdr:col>7</xdr:col>
      <xdr:colOff>990600</xdr:colOff>
      <xdr:row>8</xdr:row>
      <xdr:rowOff>171450</xdr:rowOff>
    </xdr:to>
    <xdr:sp macro="" textlink="">
      <xdr:nvSpPr>
        <xdr:cNvPr id="3" name="Flecha derecha 2"/>
        <xdr:cNvSpPr/>
      </xdr:nvSpPr>
      <xdr:spPr>
        <a:xfrm>
          <a:off x="7848600" y="1600200"/>
          <a:ext cx="219075" cy="9525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742950</xdr:colOff>
      <xdr:row>9</xdr:row>
      <xdr:rowOff>47625</xdr:rowOff>
    </xdr:from>
    <xdr:to>
      <xdr:col>7</xdr:col>
      <xdr:colOff>1028700</xdr:colOff>
      <xdr:row>9</xdr:row>
      <xdr:rowOff>142876</xdr:rowOff>
    </xdr:to>
    <xdr:sp macro="" textlink="">
      <xdr:nvSpPr>
        <xdr:cNvPr id="4" name="Flecha derecha 3"/>
        <xdr:cNvSpPr/>
      </xdr:nvSpPr>
      <xdr:spPr>
        <a:xfrm>
          <a:off x="7820025" y="1762125"/>
          <a:ext cx="285750" cy="95251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771525</xdr:colOff>
      <xdr:row>10</xdr:row>
      <xdr:rowOff>85726</xdr:rowOff>
    </xdr:from>
    <xdr:to>
      <xdr:col>7</xdr:col>
      <xdr:colOff>1019175</xdr:colOff>
      <xdr:row>10</xdr:row>
      <xdr:rowOff>160020</xdr:rowOff>
    </xdr:to>
    <xdr:sp macro="" textlink="">
      <xdr:nvSpPr>
        <xdr:cNvPr id="5" name="Flecha derecha 4"/>
        <xdr:cNvSpPr/>
      </xdr:nvSpPr>
      <xdr:spPr>
        <a:xfrm>
          <a:off x="7848600" y="1990726"/>
          <a:ext cx="247650" cy="74294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885826</xdr:colOff>
      <xdr:row>11</xdr:row>
      <xdr:rowOff>28576</xdr:rowOff>
    </xdr:from>
    <xdr:to>
      <xdr:col>7</xdr:col>
      <xdr:colOff>1038226</xdr:colOff>
      <xdr:row>11</xdr:row>
      <xdr:rowOff>123825</xdr:rowOff>
    </xdr:to>
    <xdr:sp macro="" textlink="">
      <xdr:nvSpPr>
        <xdr:cNvPr id="6" name="Flecha derecha 5"/>
        <xdr:cNvSpPr/>
      </xdr:nvSpPr>
      <xdr:spPr>
        <a:xfrm>
          <a:off x="7962901" y="2124076"/>
          <a:ext cx="152400" cy="9524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762001</xdr:colOff>
      <xdr:row>12</xdr:row>
      <xdr:rowOff>28575</xdr:rowOff>
    </xdr:from>
    <xdr:to>
      <xdr:col>7</xdr:col>
      <xdr:colOff>1009650</xdr:colOff>
      <xdr:row>12</xdr:row>
      <xdr:rowOff>152400</xdr:rowOff>
    </xdr:to>
    <xdr:sp macro="" textlink="">
      <xdr:nvSpPr>
        <xdr:cNvPr id="7" name="Flecha derecha 6"/>
        <xdr:cNvSpPr/>
      </xdr:nvSpPr>
      <xdr:spPr>
        <a:xfrm>
          <a:off x="7839076" y="2314575"/>
          <a:ext cx="247649" cy="1238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752475</xdr:colOff>
      <xdr:row>13</xdr:row>
      <xdr:rowOff>38100</xdr:rowOff>
    </xdr:from>
    <xdr:to>
      <xdr:col>7</xdr:col>
      <xdr:colOff>1000125</xdr:colOff>
      <xdr:row>13</xdr:row>
      <xdr:rowOff>142875</xdr:rowOff>
    </xdr:to>
    <xdr:sp macro="" textlink="">
      <xdr:nvSpPr>
        <xdr:cNvPr id="8" name="Flecha derecha 7"/>
        <xdr:cNvSpPr/>
      </xdr:nvSpPr>
      <xdr:spPr>
        <a:xfrm>
          <a:off x="7829550" y="2514600"/>
          <a:ext cx="247650" cy="10477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a2" displayName="Tabla2" ref="A1:K7" totalsRowCount="1" headerRowDxfId="49" headerRowBorderDxfId="48" tableBorderDxfId="47" totalsRowBorderDxfId="46">
  <tableColumns count="11">
    <tableColumn id="1" name="NOMBRE" dataDxfId="45" totalsRowDxfId="10"/>
    <tableColumn id="2" name="APELLIDO" dataDxfId="44" totalsRowDxfId="9"/>
    <tableColumn id="3" name="C.C O T.I" dataDxfId="43" totalsRowDxfId="8"/>
    <tableColumn id="11" name="COLOR FAVORITO" dataDxfId="42" totalsRowDxfId="7">
      <calculatedColumnFormula>VLOOKUP(Tabla2[[#This Row],[C.C O T.I]],Tabla1[[C.C O T.I]:[PROYECTO DE VIDA]],4,0)</calculatedColumnFormula>
    </tableColumn>
    <tableColumn id="10" name="MUSICA PREFERIDA " dataDxfId="12" totalsRowDxfId="6">
      <calculatedColumnFormula>VLOOKUP(Tabla2[[#This Row],[C.C O T.I]],Tabla1[[C.C O T.I]:[PROYECTO DE VIDA]],5,0)</calculatedColumnFormula>
    </tableColumn>
    <tableColumn id="9" name="PROYECTO DE VIDA " dataDxfId="11" totalsRowDxfId="5">
      <calculatedColumnFormula>VLOOKUP(Tabla2[[#This Row],[C.C O T.I]],Tabla1[[C.C O T.I]:[PROYECTO DE VIDA]],7,0)</calculatedColumnFormula>
    </tableColumn>
    <tableColumn id="4" name="EDAD" dataDxfId="41" totalsRowDxfId="4"/>
    <tableColumn id="5" name="BANCO PATROCINADOR" dataDxfId="40" totalsRowDxfId="3"/>
    <tableColumn id="6" name="INGRESOS" dataDxfId="39" totalsRowDxfId="2"/>
    <tableColumn id="7" name="EGRESOS" dataDxfId="38" totalsRowDxfId="1"/>
    <tableColumn id="8" name="SALARIO ESPERADO" dataDxfId="37" totalsRowDxfId="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I6" totalsRowShown="0" headerRowDxfId="36" headerRowBorderDxfId="35" tableBorderDxfId="34" totalsRowBorderDxfId="33">
  <tableColumns count="9">
    <tableColumn id="1" name="NOMBRE" dataDxfId="32"/>
    <tableColumn id="2" name="APELLIDO" dataDxfId="31"/>
    <tableColumn id="3" name="C.C O T.I" dataDxfId="30"/>
    <tableColumn id="4" name="NOMBRE MADRE" dataDxfId="29"/>
    <tableColumn id="5" name="NOMRE PADRE" dataDxfId="28"/>
    <tableColumn id="6" name="COLOR FAVORITO" dataDxfId="27"/>
    <tableColumn id="7" name="MUSICA PREFERIDA" dataDxfId="26"/>
    <tableColumn id="8" name="LUGAR DE NACIMIENTO" dataDxfId="25"/>
    <tableColumn id="9" name="PROYECTO DE VIDA" dataDxfId="24"/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I7" totalsRowShown="0" headerRowDxfId="23" dataDxfId="22">
  <tableColumns count="9">
    <tableColumn id="1" name="NOMBRE" dataDxfId="21"/>
    <tableColumn id="2" name="APELLIDO" dataDxfId="20"/>
    <tableColumn id="3" name="VALOR DIA TRABAJADO " dataDxfId="19"/>
    <tableColumn id="4" name="NUMERO DE DIAS TRABAJADOS" dataDxfId="18"/>
    <tableColumn id="5" name="TOTAL PAGAR " dataDxfId="17"/>
    <tableColumn id="6" name="DESCUENTOS " dataDxfId="16"/>
    <tableColumn id="7" name="TOTAL" dataDxfId="15"/>
    <tableColumn id="8" name="DIVIDIO " dataDxfId="14"/>
    <tableColumn id="9" name="TOTAL2" dataDxfId="13"/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F17" sqref="F17"/>
    </sheetView>
  </sheetViews>
  <sheetFormatPr baseColWidth="10" defaultRowHeight="15" x14ac:dyDescent="0.25"/>
  <cols>
    <col min="1" max="1" width="12.7109375" customWidth="1"/>
    <col min="2" max="2" width="11.5703125" customWidth="1"/>
    <col min="4" max="4" width="16.7109375" bestFit="1" customWidth="1"/>
    <col min="5" max="5" width="18.85546875" bestFit="1" customWidth="1"/>
    <col min="6" max="6" width="25" customWidth="1"/>
    <col min="7" max="7" width="9.85546875" customWidth="1"/>
    <col min="8" max="8" width="24.28515625" customWidth="1"/>
    <col min="9" max="9" width="15.85546875" customWidth="1"/>
    <col min="10" max="10" width="18.42578125" customWidth="1"/>
    <col min="11" max="11" width="20.42578125" customWidth="1"/>
  </cols>
  <sheetData>
    <row r="1" spans="1:11" x14ac:dyDescent="0.25">
      <c r="A1" s="6" t="s">
        <v>0</v>
      </c>
      <c r="B1" s="7" t="s">
        <v>1</v>
      </c>
      <c r="C1" s="7" t="s">
        <v>7</v>
      </c>
      <c r="D1" s="7" t="s">
        <v>21</v>
      </c>
      <c r="E1" s="7" t="s">
        <v>49</v>
      </c>
      <c r="F1" s="7" t="s">
        <v>50</v>
      </c>
      <c r="G1" s="7" t="s">
        <v>3</v>
      </c>
      <c r="H1" s="7" t="s">
        <v>2</v>
      </c>
      <c r="I1" s="7" t="s">
        <v>4</v>
      </c>
      <c r="J1" s="7" t="s">
        <v>5</v>
      </c>
      <c r="K1" s="8" t="s">
        <v>6</v>
      </c>
    </row>
    <row r="2" spans="1:11" x14ac:dyDescent="0.25">
      <c r="A2" s="4" t="s">
        <v>8</v>
      </c>
      <c r="B2" s="1" t="s">
        <v>9</v>
      </c>
      <c r="C2" s="1">
        <v>1216720442</v>
      </c>
      <c r="D2" s="1" t="str">
        <f>VLOOKUP(Tabla2[[#This Row],[C.C O T.I]],Tabla1[[C.C O T.I]:[PROYECTO DE VIDA]],4,0)</f>
        <v>Azul</v>
      </c>
      <c r="E2" s="1" t="str">
        <f>VLOOKUP(Tabla2[[#This Row],[C.C O T.I]],Tabla1[[C.C O T.I]:[PROYECTO DE VIDA]],5,0)</f>
        <v>Reggueton</v>
      </c>
      <c r="F2" s="5" t="str">
        <f>VLOOKUP(Tabla2[[#This Row],[C.C O T.I]],Tabla1[[C.C O T.I]:[PROYECTO DE VIDA]],7,0)</f>
        <v>Psicología organizacional</v>
      </c>
      <c r="G2" s="1">
        <v>18</v>
      </c>
      <c r="H2" s="1" t="s">
        <v>10</v>
      </c>
      <c r="I2" s="2">
        <v>308000</v>
      </c>
      <c r="J2" s="2">
        <v>100000</v>
      </c>
      <c r="K2" s="12">
        <v>1200000</v>
      </c>
    </row>
    <row r="3" spans="1:11" x14ac:dyDescent="0.25">
      <c r="A3" s="4" t="s">
        <v>11</v>
      </c>
      <c r="B3" s="1" t="s">
        <v>12</v>
      </c>
      <c r="C3" s="1">
        <v>1214731227</v>
      </c>
      <c r="D3" s="1" t="str">
        <f>VLOOKUP(Tabla2[[#This Row],[C.C O T.I]],Tabla1[[C.C O T.I]:[PROYECTO DE VIDA]],4,0)</f>
        <v xml:space="preserve">verde jade </v>
      </c>
      <c r="E3" s="1" t="str">
        <f>VLOOKUP(Tabla2[[#This Row],[C.C O T.I]],Tabla1[[C.C O T.I]:[PROYECTO DE VIDA]],5,0)</f>
        <v xml:space="preserve">pop </v>
      </c>
      <c r="F3" s="5" t="str">
        <f>VLOOKUP(Tabla2[[#This Row],[C.C O T.I]],Tabla1[[C.C O T.I]:[PROYECTO DE VIDA]],7,0)</f>
        <v xml:space="preserve">Psicología </v>
      </c>
      <c r="G3" s="1">
        <v>18</v>
      </c>
      <c r="H3" s="1" t="s">
        <v>10</v>
      </c>
      <c r="I3" s="2">
        <v>600000</v>
      </c>
      <c r="J3" s="2">
        <v>500000</v>
      </c>
      <c r="K3" s="12">
        <v>1200000</v>
      </c>
    </row>
    <row r="4" spans="1:11" x14ac:dyDescent="0.25">
      <c r="A4" s="4" t="s">
        <v>13</v>
      </c>
      <c r="B4" s="1" t="s">
        <v>14</v>
      </c>
      <c r="C4" s="1">
        <v>1018463925</v>
      </c>
      <c r="D4" s="1" t="str">
        <f>VLOOKUP(Tabla2[[#This Row],[C.C O T.I]],Tabla1[[C.C O T.I]:[PROYECTO DE VIDA]],4,0)</f>
        <v>Verde</v>
      </c>
      <c r="E4" s="1" t="str">
        <f>VLOOKUP(Tabla2[[#This Row],[C.C O T.I]],Tabla1[[C.C O T.I]:[PROYECTO DE VIDA]],5,0)</f>
        <v>Reggueton</v>
      </c>
      <c r="F4" s="5" t="str">
        <f>VLOOKUP(Tabla2[[#This Row],[C.C O T.I]],Tabla1[[C.C O T.I]:[PROYECTO DE VIDA]],7,0)</f>
        <v>Gradiuado de Tec G.H</v>
      </c>
      <c r="G4" s="1">
        <v>20</v>
      </c>
      <c r="H4" s="1" t="s">
        <v>10</v>
      </c>
      <c r="I4" s="2">
        <v>308000</v>
      </c>
      <c r="J4" s="2">
        <v>200000</v>
      </c>
      <c r="K4" s="12">
        <v>1200000</v>
      </c>
    </row>
    <row r="5" spans="1:11" x14ac:dyDescent="0.25">
      <c r="A5" s="4" t="s">
        <v>15</v>
      </c>
      <c r="B5" s="1" t="s">
        <v>16</v>
      </c>
      <c r="C5" s="1">
        <v>1214731719</v>
      </c>
      <c r="D5" s="1" t="str">
        <f>VLOOKUP(Tabla2[[#This Row],[C.C O T.I]],Tabla1[[C.C O T.I]:[PROYECTO DE VIDA]],4,0)</f>
        <v>Rojo</v>
      </c>
      <c r="E5" s="1" t="str">
        <f>VLOOKUP(Tabla2[[#This Row],[C.C O T.I]],Tabla1[[C.C O T.I]:[PROYECTO DE VIDA]],5,0)</f>
        <v>Salsa romantica</v>
      </c>
      <c r="F5" s="5" t="str">
        <f>VLOOKUP(Tabla2[[#This Row],[C.C O T.I]],Tabla1[[C.C O T.I]:[PROYECTO DE VIDA]],7,0)</f>
        <v>Psicología organizacional</v>
      </c>
      <c r="G5" s="1">
        <v>18</v>
      </c>
      <c r="H5" s="1" t="s">
        <v>10</v>
      </c>
      <c r="I5" s="2">
        <v>308000</v>
      </c>
      <c r="J5" s="2">
        <v>500000</v>
      </c>
      <c r="K5" s="12">
        <v>1200000</v>
      </c>
    </row>
    <row r="6" spans="1:11" x14ac:dyDescent="0.25">
      <c r="A6" s="9" t="s">
        <v>17</v>
      </c>
      <c r="B6" s="10" t="s">
        <v>18</v>
      </c>
      <c r="C6" s="10">
        <v>1017233899</v>
      </c>
      <c r="D6" s="1" t="str">
        <f>VLOOKUP(Tabla2[[#This Row],[C.C O T.I]],Tabla1[[C.C O T.I]:[PROYECTO DE VIDA]],4,0)</f>
        <v>Azul</v>
      </c>
      <c r="E6" s="10" t="str">
        <f>VLOOKUP(Tabla2[[#This Row],[C.C O T.I]],Tabla1[[C.C O T.I]:[PROYECTO DE VIDA]],5,0)</f>
        <v xml:space="preserve">pop </v>
      </c>
      <c r="F6" s="11" t="str">
        <f>VLOOKUP(Tabla2[[#This Row],[C.C O T.I]],Tabla1[[C.C O T.I]:[PROYECTO DE VIDA]],7,0)</f>
        <v>Graduado de Tec G.H</v>
      </c>
      <c r="G6" s="10">
        <v>19</v>
      </c>
      <c r="H6" s="10" t="s">
        <v>10</v>
      </c>
      <c r="I6" s="13">
        <v>308000</v>
      </c>
      <c r="J6" s="13">
        <v>200000</v>
      </c>
      <c r="K6" s="14">
        <v>1200000</v>
      </c>
    </row>
    <row r="7" spans="1:11" x14ac:dyDescent="0.25">
      <c r="A7" s="9"/>
      <c r="B7" s="10"/>
      <c r="C7" s="10"/>
      <c r="D7" s="10"/>
      <c r="E7" s="10"/>
      <c r="F7" s="11"/>
      <c r="G7" s="10"/>
      <c r="H7" s="10"/>
      <c r="I7" s="13"/>
      <c r="J7" s="13"/>
      <c r="K7" s="14"/>
    </row>
    <row r="8" spans="1:11" x14ac:dyDescent="0.25">
      <c r="H8" t="s">
        <v>60</v>
      </c>
      <c r="I8" s="22">
        <f>SUM(I2,I3,I4,I5,I6)</f>
        <v>1832000</v>
      </c>
      <c r="J8" s="23">
        <f>SUM(Tabla2[[#Data],[#Totals],[EGRESOS]])</f>
        <v>1500000</v>
      </c>
      <c r="K8" s="22">
        <f>SUM(K2,K3,K4,K5,K6)</f>
        <v>6000000</v>
      </c>
    </row>
    <row r="9" spans="1:11" x14ac:dyDescent="0.25">
      <c r="H9" t="s">
        <v>61</v>
      </c>
      <c r="I9" s="23">
        <f>COUNTIF(Tabla2[INGRESOS],I2)</f>
        <v>4</v>
      </c>
      <c r="J9" s="23">
        <f>COUNTIF(Tabla2[EGRESOS],J3)</f>
        <v>2</v>
      </c>
      <c r="K9" s="23">
        <f>COUNTIF(Tabla2[SALARIO ESPERADO],K2)</f>
        <v>5</v>
      </c>
    </row>
    <row r="10" spans="1:11" x14ac:dyDescent="0.25">
      <c r="H10" t="s">
        <v>62</v>
      </c>
      <c r="I10" s="22">
        <f>MAX(I2,I3,I4,I5,I6)</f>
        <v>600000</v>
      </c>
      <c r="J10" s="22">
        <f>MAX(J2,J3,J4,J5,J6)</f>
        <v>500000</v>
      </c>
      <c r="K10" s="22">
        <f>MAX(K2,K3,K4,K5,K6)</f>
        <v>1200000</v>
      </c>
    </row>
    <row r="11" spans="1:11" x14ac:dyDescent="0.25">
      <c r="H11" t="s">
        <v>63</v>
      </c>
      <c r="I11" s="23">
        <f>AVERAGE(Tabla2[INGRESOS])</f>
        <v>366400</v>
      </c>
      <c r="J11" s="23">
        <f>AVERAGE(Tabla2[EGRESOS])</f>
        <v>300000</v>
      </c>
      <c r="K11" s="23">
        <f>AVERAGE(Tabla2[SALARIO ESPERADO])</f>
        <v>1200000</v>
      </c>
    </row>
    <row r="12" spans="1:11" x14ac:dyDescent="0.25">
      <c r="H12" t="s">
        <v>64</v>
      </c>
      <c r="I12" s="23" t="str">
        <f>CONCATENATE(A2,B2)</f>
        <v>Camila Gallego</v>
      </c>
      <c r="J12" s="23" t="str">
        <f>CONCATENATE(A3,B3)</f>
        <v>Alejandra Aguirre</v>
      </c>
      <c r="K12" s="23" t="str">
        <f>CONCATENATE(A5,B5)</f>
        <v>Angie Valencia</v>
      </c>
    </row>
    <row r="13" spans="1:11" x14ac:dyDescent="0.25">
      <c r="H13" t="s">
        <v>65</v>
      </c>
      <c r="I13" s="23" t="str">
        <f>IF(I2&lt;500000,"RICO ","POBRE ")</f>
        <v xml:space="preserve">RICO </v>
      </c>
      <c r="J13" s="23" t="str">
        <f>IF(J2&lt;J3,"ADULTO","JOVEN ")</f>
        <v>ADULTO</v>
      </c>
      <c r="K13" s="23" t="str">
        <f>IF(K2&lt;2000000,"BUENO ","MALO")</f>
        <v xml:space="preserve">BUENO </v>
      </c>
    </row>
    <row r="14" spans="1:11" x14ac:dyDescent="0.25">
      <c r="H14" t="s">
        <v>66</v>
      </c>
      <c r="I14" s="23" t="b">
        <f>EXACT(F3,F5)</f>
        <v>0</v>
      </c>
      <c r="J14" s="23" t="b">
        <f>EXACT(I2,I4)</f>
        <v>1</v>
      </c>
      <c r="K14" s="23" t="b">
        <f>EXACT(D4,D3)</f>
        <v>0</v>
      </c>
    </row>
  </sheetData>
  <pageMargins left="0.7" right="0.7" top="0.75" bottom="0.75" header="0.3" footer="0.3"/>
  <pageSetup orientation="landscape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13" sqref="D13"/>
    </sheetView>
  </sheetViews>
  <sheetFormatPr baseColWidth="10" defaultRowHeight="15" x14ac:dyDescent="0.25"/>
  <cols>
    <col min="1" max="1" width="12.7109375" customWidth="1"/>
    <col min="2" max="2" width="11.5703125" customWidth="1"/>
    <col min="3" max="3" width="12.7109375" customWidth="1"/>
    <col min="4" max="4" width="25" customWidth="1"/>
    <col min="5" max="5" width="25.28515625" customWidth="1"/>
    <col min="6" max="6" width="18.7109375" customWidth="1"/>
    <col min="7" max="7" width="20.140625" customWidth="1"/>
    <col min="8" max="8" width="23.7109375" customWidth="1"/>
    <col min="9" max="9" width="23.5703125" customWidth="1"/>
  </cols>
  <sheetData>
    <row r="1" spans="1:9" x14ac:dyDescent="0.25">
      <c r="A1" s="15" t="s">
        <v>0</v>
      </c>
      <c r="B1" s="16" t="s">
        <v>1</v>
      </c>
      <c r="C1" s="16" t="s">
        <v>7</v>
      </c>
      <c r="D1" s="16" t="s">
        <v>19</v>
      </c>
      <c r="E1" s="16" t="s">
        <v>20</v>
      </c>
      <c r="F1" s="16" t="s">
        <v>21</v>
      </c>
      <c r="G1" s="16" t="s">
        <v>22</v>
      </c>
      <c r="H1" s="16" t="s">
        <v>23</v>
      </c>
      <c r="I1" s="17" t="s">
        <v>24</v>
      </c>
    </row>
    <row r="2" spans="1:9" x14ac:dyDescent="0.25">
      <c r="A2" s="4" t="s">
        <v>8</v>
      </c>
      <c r="B2" s="1" t="s">
        <v>25</v>
      </c>
      <c r="C2" s="1">
        <v>1216720442</v>
      </c>
      <c r="D2" s="1" t="s">
        <v>26</v>
      </c>
      <c r="E2" s="1" t="s">
        <v>27</v>
      </c>
      <c r="F2" s="1" t="s">
        <v>28</v>
      </c>
      <c r="G2" s="1" t="s">
        <v>30</v>
      </c>
      <c r="H2" s="1" t="s">
        <v>31</v>
      </c>
      <c r="I2" s="5" t="s">
        <v>40</v>
      </c>
    </row>
    <row r="3" spans="1:9" ht="16.5" customHeight="1" x14ac:dyDescent="0.25">
      <c r="A3" s="4" t="s">
        <v>11</v>
      </c>
      <c r="B3" s="1" t="s">
        <v>12</v>
      </c>
      <c r="C3" s="1">
        <v>1214731227</v>
      </c>
      <c r="D3" s="3" t="s">
        <v>29</v>
      </c>
      <c r="E3" s="1" t="s">
        <v>32</v>
      </c>
      <c r="F3" s="1" t="s">
        <v>33</v>
      </c>
      <c r="G3" s="1" t="s">
        <v>34</v>
      </c>
      <c r="H3" s="1" t="s">
        <v>31</v>
      </c>
      <c r="I3" s="5" t="s">
        <v>35</v>
      </c>
    </row>
    <row r="4" spans="1:9" x14ac:dyDescent="0.25">
      <c r="A4" s="4" t="s">
        <v>15</v>
      </c>
      <c r="B4" s="1" t="s">
        <v>16</v>
      </c>
      <c r="C4" s="1">
        <v>1214731719</v>
      </c>
      <c r="D4" s="1" t="s">
        <v>36</v>
      </c>
      <c r="E4" s="1" t="s">
        <v>37</v>
      </c>
      <c r="F4" s="1" t="s">
        <v>38</v>
      </c>
      <c r="G4" s="1" t="s">
        <v>39</v>
      </c>
      <c r="H4" s="1" t="s">
        <v>31</v>
      </c>
      <c r="I4" s="5" t="s">
        <v>40</v>
      </c>
    </row>
    <row r="5" spans="1:9" x14ac:dyDescent="0.25">
      <c r="A5" s="4" t="s">
        <v>17</v>
      </c>
      <c r="B5" s="1" t="s">
        <v>18</v>
      </c>
      <c r="C5" s="1">
        <v>1017233899</v>
      </c>
      <c r="D5" s="1" t="s">
        <v>48</v>
      </c>
      <c r="E5" s="1" t="s">
        <v>47</v>
      </c>
      <c r="F5" s="1" t="s">
        <v>28</v>
      </c>
      <c r="G5" s="1" t="s">
        <v>34</v>
      </c>
      <c r="H5" s="1" t="s">
        <v>31</v>
      </c>
      <c r="I5" s="5" t="s">
        <v>59</v>
      </c>
    </row>
    <row r="6" spans="1:9" x14ac:dyDescent="0.25">
      <c r="A6" s="9" t="s">
        <v>13</v>
      </c>
      <c r="B6" s="10" t="s">
        <v>41</v>
      </c>
      <c r="C6" s="10">
        <v>1018463925</v>
      </c>
      <c r="D6" s="10" t="s">
        <v>42</v>
      </c>
      <c r="E6" s="10" t="s">
        <v>43</v>
      </c>
      <c r="F6" s="10" t="s">
        <v>44</v>
      </c>
      <c r="G6" s="10" t="s">
        <v>30</v>
      </c>
      <c r="H6" s="10" t="s">
        <v>45</v>
      </c>
      <c r="I6" s="11" t="s">
        <v>46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10" sqref="C10"/>
    </sheetView>
  </sheetViews>
  <sheetFormatPr baseColWidth="10" defaultRowHeight="15" x14ac:dyDescent="0.25"/>
  <cols>
    <col min="2" max="2" width="11.5703125" customWidth="1"/>
    <col min="3" max="3" width="24.140625" customWidth="1"/>
    <col min="4" max="4" width="30.7109375" customWidth="1"/>
    <col min="5" max="5" width="15.85546875" customWidth="1"/>
    <col min="6" max="6" width="15.28515625" customWidth="1"/>
  </cols>
  <sheetData>
    <row r="1" spans="1:9" x14ac:dyDescent="0.25">
      <c r="A1" s="18" t="s">
        <v>0</v>
      </c>
      <c r="B1" s="18" t="s">
        <v>1</v>
      </c>
      <c r="C1" s="18" t="s">
        <v>51</v>
      </c>
      <c r="D1" s="19" t="s">
        <v>52</v>
      </c>
      <c r="E1" s="19" t="s">
        <v>53</v>
      </c>
      <c r="F1" s="19" t="s">
        <v>54</v>
      </c>
      <c r="G1" s="19" t="s">
        <v>55</v>
      </c>
      <c r="H1" s="19" t="s">
        <v>56</v>
      </c>
      <c r="I1" s="19" t="s">
        <v>58</v>
      </c>
    </row>
    <row r="2" spans="1:9" x14ac:dyDescent="0.25">
      <c r="A2" s="18" t="s">
        <v>8</v>
      </c>
      <c r="B2" s="18" t="s">
        <v>25</v>
      </c>
      <c r="C2" s="18">
        <v>2000</v>
      </c>
      <c r="D2" s="20">
        <v>5</v>
      </c>
      <c r="E2" s="20">
        <f>C2*D2</f>
        <v>10000</v>
      </c>
      <c r="F2" s="20">
        <v>2000</v>
      </c>
      <c r="G2" s="20">
        <f>E2-F2</f>
        <v>8000</v>
      </c>
      <c r="H2" s="20">
        <v>2</v>
      </c>
      <c r="I2" s="20">
        <f>G2/H2</f>
        <v>4000</v>
      </c>
    </row>
    <row r="3" spans="1:9" x14ac:dyDescent="0.25">
      <c r="A3" s="18" t="s">
        <v>11</v>
      </c>
      <c r="B3" s="18" t="s">
        <v>12</v>
      </c>
      <c r="C3" s="18">
        <v>2300</v>
      </c>
      <c r="D3" s="20">
        <v>4</v>
      </c>
      <c r="E3" s="20">
        <f t="shared" ref="E3:E6" si="0">C3*D3</f>
        <v>9200</v>
      </c>
      <c r="F3" s="20">
        <v>5000</v>
      </c>
      <c r="G3" s="20">
        <f t="shared" ref="G3:G6" si="1">E3-F3</f>
        <v>4200</v>
      </c>
      <c r="H3" s="20">
        <v>2</v>
      </c>
      <c r="I3" s="20">
        <f t="shared" ref="I3:I6" si="2">G3/H3</f>
        <v>2100</v>
      </c>
    </row>
    <row r="4" spans="1:9" x14ac:dyDescent="0.25">
      <c r="A4" s="18" t="s">
        <v>15</v>
      </c>
      <c r="B4" s="18" t="s">
        <v>16</v>
      </c>
      <c r="C4" s="18">
        <v>1600</v>
      </c>
      <c r="D4" s="20">
        <v>3</v>
      </c>
      <c r="E4" s="20">
        <f t="shared" si="0"/>
        <v>4800</v>
      </c>
      <c r="F4" s="20">
        <v>100</v>
      </c>
      <c r="G4" s="20">
        <f t="shared" si="1"/>
        <v>4700</v>
      </c>
      <c r="H4" s="20">
        <v>2</v>
      </c>
      <c r="I4" s="20">
        <f t="shared" si="2"/>
        <v>2350</v>
      </c>
    </row>
    <row r="5" spans="1:9" x14ac:dyDescent="0.25">
      <c r="A5" s="18" t="s">
        <v>17</v>
      </c>
      <c r="B5" s="18" t="s">
        <v>18</v>
      </c>
      <c r="C5" s="18">
        <v>4500</v>
      </c>
      <c r="D5" s="20">
        <v>8</v>
      </c>
      <c r="E5" s="20">
        <f t="shared" si="0"/>
        <v>36000</v>
      </c>
      <c r="F5" s="20">
        <v>45</v>
      </c>
      <c r="G5" s="20">
        <f t="shared" si="1"/>
        <v>35955</v>
      </c>
      <c r="H5" s="20">
        <v>2</v>
      </c>
      <c r="I5" s="20">
        <f t="shared" si="2"/>
        <v>17977.5</v>
      </c>
    </row>
    <row r="6" spans="1:9" x14ac:dyDescent="0.25">
      <c r="A6" s="18" t="s">
        <v>13</v>
      </c>
      <c r="B6" s="18" t="s">
        <v>41</v>
      </c>
      <c r="C6" s="18">
        <v>1500</v>
      </c>
      <c r="D6" s="20">
        <v>6</v>
      </c>
      <c r="E6" s="20">
        <f t="shared" si="0"/>
        <v>9000</v>
      </c>
      <c r="F6" s="20">
        <v>1200</v>
      </c>
      <c r="G6" s="20">
        <f t="shared" si="1"/>
        <v>7800</v>
      </c>
      <c r="H6" s="20">
        <v>2</v>
      </c>
      <c r="I6" s="20">
        <f t="shared" si="2"/>
        <v>3900</v>
      </c>
    </row>
    <row r="7" spans="1:9" x14ac:dyDescent="0.25">
      <c r="A7" s="20"/>
      <c r="B7" s="21" t="s">
        <v>57</v>
      </c>
      <c r="C7" s="20">
        <f t="shared" ref="C7:I7" si="3">SUM(C2:C6)</f>
        <v>11900</v>
      </c>
      <c r="D7" s="20">
        <f t="shared" si="3"/>
        <v>26</v>
      </c>
      <c r="E7" s="20">
        <f t="shared" si="3"/>
        <v>69000</v>
      </c>
      <c r="F7" s="20">
        <f t="shared" si="3"/>
        <v>8345</v>
      </c>
      <c r="G7" s="20">
        <f t="shared" si="3"/>
        <v>60655</v>
      </c>
      <c r="H7" s="20">
        <f t="shared" si="3"/>
        <v>10</v>
      </c>
      <c r="I7" s="20">
        <f t="shared" si="3"/>
        <v>30327.5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Alejandra</cp:lastModifiedBy>
  <dcterms:created xsi:type="dcterms:W3CDTF">2014-08-15T19:16:03Z</dcterms:created>
  <dcterms:modified xsi:type="dcterms:W3CDTF">2014-08-21T20:52:58Z</dcterms:modified>
</cp:coreProperties>
</file>